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1. 7월정기\12. 기출공지\107_엑셀\"/>
    </mc:Choice>
  </mc:AlternateContent>
  <xr:revisionPtr revIDLastSave="0" documentId="13_ncr:1_{137C5F89-1ACD-43F0-8580-5DDB3F493A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37" r:id="rId1"/>
    <sheet name="제2작업" sheetId="34" r:id="rId2"/>
    <sheet name="제3작업" sheetId="35" r:id="rId3"/>
    <sheet name="제4작업" sheetId="41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업무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7" l="1"/>
  <c r="I11" i="37"/>
  <c r="I10" i="37"/>
  <c r="I9" i="37"/>
  <c r="I8" i="37"/>
  <c r="I7" i="37"/>
  <c r="I6" i="37"/>
  <c r="I5" i="37"/>
  <c r="J13" i="37"/>
  <c r="J5" i="37"/>
  <c r="J6" i="37"/>
  <c r="J7" i="37"/>
  <c r="J8" i="37"/>
  <c r="J9" i="37"/>
  <c r="J10" i="37"/>
  <c r="J11" i="37"/>
  <c r="J12" i="37"/>
  <c r="E14" i="37" l="1"/>
  <c r="G15" i="35" l="1"/>
  <c r="G10" i="35"/>
  <c r="G6" i="35"/>
  <c r="G17" i="35" s="1"/>
  <c r="C16" i="35"/>
  <c r="C11" i="35"/>
  <c r="C7" i="35"/>
  <c r="C18" i="35" s="1"/>
  <c r="H11" i="34"/>
  <c r="E13" i="37"/>
  <c r="J14" i="37"/>
</calcChain>
</file>

<file path=xl/sharedStrings.xml><?xml version="1.0" encoding="utf-8"?>
<sst xmlns="http://schemas.openxmlformats.org/spreadsheetml/2006/main" count="124" uniqueCount="43">
  <si>
    <t>전체 개수</t>
  </si>
  <si>
    <t>전체 평균</t>
  </si>
  <si>
    <t>순위</t>
    <phoneticPr fontId="2" type="noConversion"/>
  </si>
  <si>
    <t>관리번호</t>
  </si>
  <si>
    <t>사원명</t>
  </si>
  <si>
    <t>업무</t>
  </si>
  <si>
    <t>급여
(시간당)</t>
  </si>
  <si>
    <t>근무시간
(일)</t>
  </si>
  <si>
    <t>계약일</t>
  </si>
  <si>
    <t>계약만료일</t>
  </si>
  <si>
    <t>총급여</t>
  </si>
  <si>
    <t>K01-2</t>
  </si>
  <si>
    <t>텔레마케팅</t>
  </si>
  <si>
    <t>A01-3</t>
  </si>
  <si>
    <t>IT컨설팅</t>
  </si>
  <si>
    <t>A02-2</t>
  </si>
  <si>
    <t>G01-2</t>
  </si>
  <si>
    <t>조리</t>
  </si>
  <si>
    <t>T02-3</t>
  </si>
  <si>
    <t>G02-3</t>
  </si>
  <si>
    <t>D03-2</t>
  </si>
  <si>
    <t>S03-2</t>
  </si>
  <si>
    <t>최대 급여(시간당)</t>
  </si>
  <si>
    <t>김재훈</t>
    <phoneticPr fontId="2" type="noConversion"/>
  </si>
  <si>
    <t>강민경</t>
    <phoneticPr fontId="2" type="noConversion"/>
  </si>
  <si>
    <t>전지현</t>
    <phoneticPr fontId="2" type="noConversion"/>
  </si>
  <si>
    <t>정승준</t>
    <phoneticPr fontId="2" type="noConversion"/>
  </si>
  <si>
    <t>양시현</t>
    <phoneticPr fontId="2" type="noConversion"/>
  </si>
  <si>
    <t>주지후</t>
    <phoneticPr fontId="2" type="noConversion"/>
  </si>
  <si>
    <t>여정은</t>
    <phoneticPr fontId="2" type="noConversion"/>
  </si>
  <si>
    <t>이하늘</t>
    <phoneticPr fontId="2" type="noConversion"/>
  </si>
  <si>
    <t>조리 업무 평균 근무시간(일)</t>
    <phoneticPr fontId="2" type="noConversion"/>
  </si>
  <si>
    <t>텔레마케팅 급여(시간당) 평균</t>
    <phoneticPr fontId="2" type="noConversion"/>
  </si>
  <si>
    <t>총급여 전체 평균</t>
    <phoneticPr fontId="2" type="noConversion"/>
  </si>
  <si>
    <t>&lt;&gt;조리</t>
    <phoneticPr fontId="2" type="noConversion"/>
  </si>
  <si>
    <t>&lt;=2023-12-31</t>
    <phoneticPr fontId="2" type="noConversion"/>
  </si>
  <si>
    <t>텔레마케팅 개수</t>
  </si>
  <si>
    <t>조리 개수</t>
  </si>
  <si>
    <t>IT컨설팅 개수</t>
  </si>
  <si>
    <t>텔레마케팅 평균</t>
  </si>
  <si>
    <t>조리 평균</t>
  </si>
  <si>
    <t>IT컨설팅 평균</t>
  </si>
  <si>
    <t>이하늘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</si>
</sst>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7" formatCode="#,##0_ "/>
    <numFmt numFmtId="178" formatCode="0_);[Red]\(0\)"/>
    <numFmt numFmtId="179" formatCode="#,##0&quot;평&quot;"/>
    <numFmt numFmtId="180" formatCode="#,##0&quot;H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8" xfId="1" quotePrefix="1" applyNumberFormat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7" xfId="1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4" fillId="0" borderId="0" xfId="1" applyNumberFormat="1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7" xfId="1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14" fontId="3" fillId="0" borderId="0" xfId="1" applyNumberFormat="1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9" fontId="3" fillId="0" borderId="3" xfId="1" applyNumberFormat="1" applyFont="1" applyBorder="1" applyAlignment="1">
      <alignment horizontal="center" vertical="center"/>
    </xf>
    <xf numFmtId="179" fontId="3" fillId="0" borderId="1" xfId="1" applyNumberFormat="1" applyFont="1" applyBorder="1" applyAlignment="1">
      <alignment horizontal="center" vertical="center"/>
    </xf>
    <xf numFmtId="179" fontId="3" fillId="0" borderId="7" xfId="1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4" fontId="3" fillId="0" borderId="3" xfId="1" quotePrefix="1" applyNumberFormat="1" applyFont="1" applyBorder="1" applyAlignment="1">
      <alignment horizontal="center" vertical="center"/>
    </xf>
    <xf numFmtId="14" fontId="3" fillId="0" borderId="1" xfId="1" quotePrefix="1" applyNumberFormat="1" applyFont="1" applyBorder="1" applyAlignment="1">
      <alignment horizontal="center" vertical="center"/>
    </xf>
    <xf numFmtId="14" fontId="3" fillId="0" borderId="7" xfId="1" quotePrefix="1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9" fontId="3" fillId="0" borderId="11" xfId="1" applyNumberFormat="1" applyFont="1" applyBorder="1" applyAlignment="1">
      <alignment horizontal="center" vertical="center"/>
    </xf>
    <xf numFmtId="177" fontId="3" fillId="0" borderId="11" xfId="1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14" fontId="3" fillId="0" borderId="11" xfId="1" applyNumberFormat="1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41" fontId="3" fillId="2" borderId="13" xfId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180" fontId="3" fillId="0" borderId="3" xfId="1" applyNumberFormat="1" applyFont="1" applyBorder="1" applyAlignment="1">
      <alignment horizontal="right" vertical="center"/>
    </xf>
    <xf numFmtId="180" fontId="3" fillId="0" borderId="1" xfId="1" applyNumberFormat="1" applyFont="1" applyBorder="1" applyAlignment="1">
      <alignment horizontal="right" vertical="center"/>
    </xf>
    <xf numFmtId="180" fontId="3" fillId="0" borderId="7" xfId="1" applyNumberFormat="1" applyFont="1" applyBorder="1" applyAlignment="1">
      <alignment horizontal="right" vertical="center"/>
    </xf>
    <xf numFmtId="180" fontId="3" fillId="0" borderId="11" xfId="1" applyNumberFormat="1" applyFont="1" applyBorder="1" applyAlignment="1">
      <alignment horizontal="right" vertical="center"/>
    </xf>
    <xf numFmtId="41" fontId="3" fillId="0" borderId="1" xfId="0" applyNumberFormat="1" applyFont="1" applyBorder="1">
      <alignment vertical="center"/>
    </xf>
    <xf numFmtId="0" fontId="3" fillId="0" borderId="1" xfId="1" applyNumberFormat="1" applyFont="1" applyBorder="1" applyAlignment="1">
      <alignment horizontal="center" vertical="center"/>
    </xf>
    <xf numFmtId="179" fontId="3" fillId="0" borderId="0" xfId="1" applyNumberFormat="1" applyFont="1" applyBorder="1" applyAlignment="1">
      <alignment horizontal="center" vertical="center"/>
    </xf>
    <xf numFmtId="180" fontId="3" fillId="0" borderId="0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center" vertical="center"/>
    </xf>
    <xf numFmtId="41" fontId="5" fillId="0" borderId="8" xfId="0" applyNumberFormat="1" applyFont="1" applyBorder="1" applyAlignment="1">
      <alignment horizontal="center" vertical="center"/>
    </xf>
    <xf numFmtId="41" fontId="5" fillId="0" borderId="4" xfId="1" quotePrefix="1" applyFont="1" applyBorder="1">
      <alignment vertical="center"/>
    </xf>
    <xf numFmtId="0" fontId="5" fillId="0" borderId="7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텔레마케팅 </a:t>
            </a:r>
            <a:r>
              <a:rPr lang="ko-KR" altLang="en-US" sz="2000" b="1"/>
              <a:t>및</a:t>
            </a:r>
            <a:r>
              <a:rPr lang="ko-KR" sz="2000" b="1"/>
              <a:t> </a:t>
            </a:r>
            <a:r>
              <a:rPr lang="en-US" sz="2000" b="1"/>
              <a:t>IT</a:t>
            </a:r>
            <a:r>
              <a:rPr lang="ko-KR" sz="2000" b="1"/>
              <a:t>컨설팅 파견인력 현황 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근무시간(일)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71-420C-B5CE-B4F4F646B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(제1작업!$C$5,제1작업!$C$7:$C$8,제1작업!$C$10:$C$12)</c:f>
              <c:strCache>
                <c:ptCount val="6"/>
                <c:pt idx="0">
                  <c:v>이하늘</c:v>
                </c:pt>
                <c:pt idx="1">
                  <c:v>김재훈</c:v>
                </c:pt>
                <c:pt idx="2">
                  <c:v>강민경</c:v>
                </c:pt>
                <c:pt idx="3">
                  <c:v>여정은</c:v>
                </c:pt>
                <c:pt idx="4">
                  <c:v>양시현</c:v>
                </c:pt>
                <c:pt idx="5">
                  <c:v>전지현</c:v>
                </c:pt>
              </c:strCache>
            </c:strRef>
          </c:cat>
          <c:val>
            <c:numRef>
              <c:f>(제1작업!$F$5,제1작업!$F$7:$F$8,제1작업!$F$10:$F$12)</c:f>
              <c:numCache>
                <c:formatCode>#,##0"H"</c:formatCode>
                <c:ptCount val="6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1-420C-B5CE-B4F4F646B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72380095"/>
        <c:axId val="672376351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 총급여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(제1작업!$C$5,제1작업!$C$7:$C$8,제1작업!$C$10:$C$12)</c:f>
              <c:strCache>
                <c:ptCount val="6"/>
                <c:pt idx="0">
                  <c:v>이하늘</c:v>
                </c:pt>
                <c:pt idx="1">
                  <c:v>김재훈</c:v>
                </c:pt>
                <c:pt idx="2">
                  <c:v>강민경</c:v>
                </c:pt>
                <c:pt idx="3">
                  <c:v>여정은</c:v>
                </c:pt>
                <c:pt idx="4">
                  <c:v>양시현</c:v>
                </c:pt>
                <c:pt idx="5">
                  <c:v>전지현</c:v>
                </c:pt>
              </c:strCache>
            </c:strRef>
          </c:cat>
          <c:val>
            <c:numRef>
              <c:f>(제1작업!$G$5,제1작업!$G$7:$G$8,제1작업!$G$10:$G$12)</c:f>
              <c:numCache>
                <c:formatCode>_(* #,##0_);_(* \(#,##0\);_(* "-"_);_(@_)</c:formatCode>
                <c:ptCount val="6"/>
                <c:pt idx="0">
                  <c:v>1280000</c:v>
                </c:pt>
                <c:pt idx="1">
                  <c:v>924000.00000000012</c:v>
                </c:pt>
                <c:pt idx="2">
                  <c:v>1824000</c:v>
                </c:pt>
                <c:pt idx="3">
                  <c:v>915200.00000000012</c:v>
                </c:pt>
                <c:pt idx="4">
                  <c:v>1678600.0000000002</c:v>
                </c:pt>
                <c:pt idx="5">
                  <c:v>1980000.0000000002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71-420C-B5CE-B4F4F646B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295103"/>
        <c:axId val="473293855"/>
      </c:lineChart>
      <c:catAx>
        <c:axId val="67238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72376351"/>
        <c:crosses val="autoZero"/>
        <c:auto val="1"/>
        <c:lblAlgn val="ctr"/>
        <c:lblOffset val="100"/>
        <c:noMultiLvlLbl val="0"/>
      </c:catAx>
      <c:valAx>
        <c:axId val="67237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H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72380095"/>
        <c:crosses val="autoZero"/>
        <c:crossBetween val="between"/>
      </c:valAx>
      <c:valAx>
        <c:axId val="47329385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73295103"/>
        <c:crosses val="max"/>
        <c:crossBetween val="between"/>
        <c:majorUnit val="1000000"/>
      </c:valAx>
      <c:catAx>
        <c:axId val="4732951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329385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98674</xdr:rowOff>
    </xdr:from>
    <xdr:to>
      <xdr:col>6</xdr:col>
      <xdr:colOff>580571</xdr:colOff>
      <xdr:row>2</xdr:row>
      <xdr:rowOff>200274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21781908-A109-4147-87F2-3D3AA8C8DCD2}"/>
            </a:ext>
          </a:extLst>
        </xdr:cNvPr>
        <xdr:cNvSpPr/>
      </xdr:nvSpPr>
      <xdr:spPr>
        <a:xfrm>
          <a:off x="128954" y="98674"/>
          <a:ext cx="4912248" cy="664308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파견업무 관리 현황</a:t>
          </a:r>
        </a:p>
      </xdr:txBody>
    </xdr:sp>
    <xdr:clientData/>
  </xdr:twoCellAnchor>
  <xdr:twoCellAnchor>
    <xdr:from>
      <xdr:col>7</xdr:col>
      <xdr:colOff>0</xdr:colOff>
      <xdr:row>0</xdr:row>
      <xdr:rowOff>76205</xdr:rowOff>
    </xdr:from>
    <xdr:to>
      <xdr:col>10</xdr:col>
      <xdr:colOff>1</xdr:colOff>
      <xdr:row>2</xdr:row>
      <xdr:rowOff>222743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6C86B15A-4A89-4900-819D-C10BC923B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45369" y="76205"/>
          <a:ext cx="2977663" cy="70924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A11EAE2-17A6-4B9D-A312-4C498F5BF13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0.44058</cdr:x>
      <cdr:y>0.1172</cdr:y>
    </cdr:from>
    <cdr:to>
      <cdr:x>0.59263</cdr:x>
      <cdr:y>0.20672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1593708-3689-4C32-B58B-552DFBA8CD4E}"/>
            </a:ext>
          </a:extLst>
        </cdr:cNvPr>
        <cdr:cNvSpPr/>
      </cdr:nvSpPr>
      <cdr:spPr>
        <a:xfrm xmlns:a="http://schemas.openxmlformats.org/drawingml/2006/main">
          <a:off x="4094250" y="711402"/>
          <a:ext cx="1413009" cy="543349"/>
        </a:xfrm>
        <a:prstGeom xmlns:a="http://schemas.openxmlformats.org/drawingml/2006/main" prst="wedgeRoundRectCallout">
          <a:avLst>
            <a:gd name="adj1" fmla="val 80996"/>
            <a:gd name="adj2" fmla="val -3398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근무시간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7"/>
  <sheetViews>
    <sheetView tabSelected="1" zoomScale="115" zoomScaleNormal="115" workbookViewId="0">
      <selection activeCell="O18" sqref="O18"/>
    </sheetView>
  </sheetViews>
  <sheetFormatPr defaultColWidth="9" defaultRowHeight="13.5" x14ac:dyDescent="0.3"/>
  <cols>
    <col min="1" max="1" width="1.75" style="15" customWidth="1"/>
    <col min="2" max="2" width="11.25" style="15" customWidth="1"/>
    <col min="3" max="5" width="11.5" style="15" customWidth="1"/>
    <col min="6" max="6" width="11" style="15" customWidth="1"/>
    <col min="7" max="7" width="12.875" style="15" customWidth="1"/>
    <col min="8" max="9" width="13.75" style="15" customWidth="1"/>
    <col min="10" max="10" width="11.5" style="15" customWidth="1"/>
    <col min="11" max="16384" width="9" style="15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1" customHeight="1" thickBot="1" x14ac:dyDescent="0.35">
      <c r="B4" s="37" t="s">
        <v>3</v>
      </c>
      <c r="C4" s="38" t="s">
        <v>4</v>
      </c>
      <c r="D4" s="39" t="s">
        <v>5</v>
      </c>
      <c r="E4" s="39" t="s">
        <v>6</v>
      </c>
      <c r="F4" s="39" t="s">
        <v>7</v>
      </c>
      <c r="G4" s="40" t="s">
        <v>10</v>
      </c>
      <c r="H4" s="39" t="s">
        <v>8</v>
      </c>
      <c r="I4" s="38" t="s">
        <v>9</v>
      </c>
      <c r="J4" s="41" t="s">
        <v>2</v>
      </c>
    </row>
    <row r="5" spans="2:10" ht="17.25" customHeight="1" x14ac:dyDescent="0.3">
      <c r="B5" s="6" t="s">
        <v>21</v>
      </c>
      <c r="C5" s="25" t="s">
        <v>30</v>
      </c>
      <c r="D5" s="11" t="s">
        <v>12</v>
      </c>
      <c r="E5" s="20">
        <v>12800</v>
      </c>
      <c r="F5" s="44">
        <v>5</v>
      </c>
      <c r="G5" s="20">
        <v>1280000</v>
      </c>
      <c r="H5" s="17">
        <v>45349</v>
      </c>
      <c r="I5" s="29">
        <f t="shared" ref="I5:I12" si="0">H5+(RIGHT(B5,1)*365)</f>
        <v>46079</v>
      </c>
      <c r="J5" s="8" t="str">
        <f>IF(_xlfn.RANK.EQ(G5,$G$5:$G$12)&lt;=3,_xlfn.RANK.EQ(G5,$G$5:$G$12)&amp;"위","")</f>
        <v/>
      </c>
    </row>
    <row r="6" spans="2:10" ht="17.25" customHeight="1" x14ac:dyDescent="0.3">
      <c r="B6" s="2" t="s">
        <v>19</v>
      </c>
      <c r="C6" s="26" t="s">
        <v>28</v>
      </c>
      <c r="D6" s="12" t="s">
        <v>17</v>
      </c>
      <c r="E6" s="21">
        <v>11500</v>
      </c>
      <c r="F6" s="45">
        <v>6</v>
      </c>
      <c r="G6" s="21">
        <v>1518000.0000000002</v>
      </c>
      <c r="H6" s="18">
        <v>45252</v>
      </c>
      <c r="I6" s="30">
        <f t="shared" si="0"/>
        <v>46347</v>
      </c>
      <c r="J6" s="9" t="str">
        <f t="shared" ref="J6:J12" si="1">IF(_xlfn.RANK.EQ(G6,$G$5:$G$12)&lt;=3,_xlfn.RANK.EQ(G6,$G$5:$G$12)&amp;"위","")</f>
        <v/>
      </c>
    </row>
    <row r="7" spans="2:10" ht="17.25" customHeight="1" x14ac:dyDescent="0.3">
      <c r="B7" s="2" t="s">
        <v>11</v>
      </c>
      <c r="C7" s="26" t="s">
        <v>23</v>
      </c>
      <c r="D7" s="12" t="s">
        <v>12</v>
      </c>
      <c r="E7" s="21">
        <v>10500</v>
      </c>
      <c r="F7" s="45">
        <v>6</v>
      </c>
      <c r="G7" s="21">
        <v>924000.00000000012</v>
      </c>
      <c r="H7" s="18">
        <v>45498</v>
      </c>
      <c r="I7" s="30">
        <f t="shared" si="0"/>
        <v>46228</v>
      </c>
      <c r="J7" s="9" t="str">
        <f t="shared" si="1"/>
        <v/>
      </c>
    </row>
    <row r="8" spans="2:10" ht="17.25" customHeight="1" x14ac:dyDescent="0.3">
      <c r="B8" s="2" t="s">
        <v>13</v>
      </c>
      <c r="C8" s="26" t="s">
        <v>24</v>
      </c>
      <c r="D8" s="12" t="s">
        <v>14</v>
      </c>
      <c r="E8" s="21">
        <v>15200</v>
      </c>
      <c r="F8" s="45">
        <v>6</v>
      </c>
      <c r="G8" s="21">
        <v>1824000</v>
      </c>
      <c r="H8" s="18">
        <v>44915</v>
      </c>
      <c r="I8" s="30">
        <f t="shared" si="0"/>
        <v>46010</v>
      </c>
      <c r="J8" s="9" t="str">
        <f t="shared" si="1"/>
        <v>2위</v>
      </c>
    </row>
    <row r="9" spans="2:10" ht="17.25" customHeight="1" x14ac:dyDescent="0.3">
      <c r="B9" s="2" t="s">
        <v>16</v>
      </c>
      <c r="C9" s="26" t="s">
        <v>26</v>
      </c>
      <c r="D9" s="12" t="s">
        <v>17</v>
      </c>
      <c r="E9" s="21">
        <v>10250</v>
      </c>
      <c r="F9" s="45">
        <v>4</v>
      </c>
      <c r="G9" s="21">
        <v>1025000</v>
      </c>
      <c r="H9" s="18">
        <v>45432</v>
      </c>
      <c r="I9" s="30">
        <f t="shared" si="0"/>
        <v>46162</v>
      </c>
      <c r="J9" s="9" t="str">
        <f t="shared" si="1"/>
        <v/>
      </c>
    </row>
    <row r="10" spans="2:10" ht="17.25" customHeight="1" x14ac:dyDescent="0.3">
      <c r="B10" s="2" t="s">
        <v>20</v>
      </c>
      <c r="C10" s="26" t="s">
        <v>29</v>
      </c>
      <c r="D10" s="12" t="s">
        <v>14</v>
      </c>
      <c r="E10" s="21">
        <v>10400</v>
      </c>
      <c r="F10" s="45">
        <v>4</v>
      </c>
      <c r="G10" s="21">
        <v>915200.00000000012</v>
      </c>
      <c r="H10" s="18">
        <v>45250</v>
      </c>
      <c r="I10" s="30">
        <f t="shared" si="0"/>
        <v>45980</v>
      </c>
      <c r="J10" s="9" t="str">
        <f t="shared" si="1"/>
        <v/>
      </c>
    </row>
    <row r="11" spans="2:10" ht="17.25" customHeight="1" x14ac:dyDescent="0.3">
      <c r="B11" s="2" t="s">
        <v>18</v>
      </c>
      <c r="C11" s="26" t="s">
        <v>27</v>
      </c>
      <c r="D11" s="12" t="s">
        <v>12</v>
      </c>
      <c r="E11" s="21">
        <v>10900</v>
      </c>
      <c r="F11" s="45">
        <v>7</v>
      </c>
      <c r="G11" s="21">
        <v>1678600.0000000002</v>
      </c>
      <c r="H11" s="18">
        <v>44819</v>
      </c>
      <c r="I11" s="30">
        <f t="shared" si="0"/>
        <v>45914</v>
      </c>
      <c r="J11" s="9" t="str">
        <f t="shared" si="1"/>
        <v>3위</v>
      </c>
    </row>
    <row r="12" spans="2:10" ht="17.25" customHeight="1" thickBot="1" x14ac:dyDescent="0.35">
      <c r="B12" s="7" t="s">
        <v>15</v>
      </c>
      <c r="C12" s="27" t="s">
        <v>25</v>
      </c>
      <c r="D12" s="13" t="s">
        <v>14</v>
      </c>
      <c r="E12" s="22">
        <v>18000</v>
      </c>
      <c r="F12" s="46">
        <v>5</v>
      </c>
      <c r="G12" s="22">
        <v>1980000.0000000002</v>
      </c>
      <c r="H12" s="19">
        <v>45352</v>
      </c>
      <c r="I12" s="31">
        <f t="shared" si="0"/>
        <v>46082</v>
      </c>
      <c r="J12" s="10" t="str">
        <f t="shared" si="1"/>
        <v>1위</v>
      </c>
    </row>
    <row r="13" spans="2:10" ht="17.100000000000001" customHeight="1" x14ac:dyDescent="0.3">
      <c r="B13" s="56" t="s">
        <v>32</v>
      </c>
      <c r="C13" s="57"/>
      <c r="D13" s="57"/>
      <c r="E13" s="43">
        <f>DAVERAGE(B4:H12,4,D4:D5)</f>
        <v>11400</v>
      </c>
      <c r="F13" s="58"/>
      <c r="G13" s="57" t="s">
        <v>22</v>
      </c>
      <c r="H13" s="57"/>
      <c r="I13" s="57"/>
      <c r="J13" s="54">
        <f>MAX(E5:E12)</f>
        <v>18000</v>
      </c>
    </row>
    <row r="14" spans="2:10" ht="27.75" thickBot="1" x14ac:dyDescent="0.35">
      <c r="B14" s="60" t="s">
        <v>31</v>
      </c>
      <c r="C14" s="61"/>
      <c r="D14" s="61"/>
      <c r="E14" s="55">
        <f>SUMIF(업무,"조리",F5:F12)/COUNTIF(업무,"조리")</f>
        <v>5</v>
      </c>
      <c r="F14" s="59"/>
      <c r="G14" s="3" t="s">
        <v>4</v>
      </c>
      <c r="H14" s="4" t="s">
        <v>42</v>
      </c>
      <c r="I14" s="5" t="s">
        <v>7</v>
      </c>
      <c r="J14" s="53">
        <f>VLOOKUP(H14,C4:H12,4,FALSE)</f>
        <v>5</v>
      </c>
    </row>
    <row r="16" spans="2:10" x14ac:dyDescent="0.3">
      <c r="E16" s="42"/>
    </row>
    <row r="27" spans="7:7" x14ac:dyDescent="0.3">
      <c r="G27" s="28"/>
    </row>
  </sheetData>
  <sortState xmlns:xlrd2="http://schemas.microsoft.com/office/spreadsheetml/2017/richdata2" ref="A5:J6">
    <sortCondition ref="A5:A6"/>
  </sortState>
  <mergeCells count="4">
    <mergeCell ref="B13:D13"/>
    <mergeCell ref="F13:F14"/>
    <mergeCell ref="G13:I13"/>
    <mergeCell ref="B14:D14"/>
  </mergeCells>
  <phoneticPr fontId="2" type="noConversion"/>
  <conditionalFormatting sqref="B5:I12">
    <cfRule type="expression" dxfId="2" priority="2">
      <formula>$G5&lt;=1000000</formula>
    </cfRule>
  </conditionalFormatting>
  <dataValidations disablePrompts="1"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zoomScaleNormal="100" workbookViewId="0">
      <selection activeCell="L26" sqref="L26"/>
    </sheetView>
  </sheetViews>
  <sheetFormatPr defaultColWidth="8.75" defaultRowHeight="16.899999999999999" customHeight="1" x14ac:dyDescent="0.3"/>
  <cols>
    <col min="1" max="1" width="1.75" style="1" customWidth="1"/>
    <col min="2" max="2" width="11.25" style="1" customWidth="1"/>
    <col min="3" max="5" width="11.5" style="1" customWidth="1"/>
    <col min="6" max="6" width="11" style="1" customWidth="1"/>
    <col min="7" max="7" width="12.875" style="1" customWidth="1"/>
    <col min="8" max="8" width="13.75" style="1" customWidth="1"/>
    <col min="9" max="16384" width="8.75" style="1"/>
  </cols>
  <sheetData>
    <row r="1" spans="2:8" ht="16.899999999999999" customHeight="1" thickBot="1" x14ac:dyDescent="0.35"/>
    <row r="2" spans="2:8" ht="27.75" thickBot="1" x14ac:dyDescent="0.35">
      <c r="B2" s="37" t="s">
        <v>3</v>
      </c>
      <c r="C2" s="38" t="s">
        <v>4</v>
      </c>
      <c r="D2" s="39" t="s">
        <v>5</v>
      </c>
      <c r="E2" s="39" t="s">
        <v>6</v>
      </c>
      <c r="F2" s="39" t="s">
        <v>7</v>
      </c>
      <c r="G2" s="40" t="s">
        <v>10</v>
      </c>
      <c r="H2" s="39" t="s">
        <v>8</v>
      </c>
    </row>
    <row r="3" spans="2:8" ht="16.899999999999999" customHeight="1" x14ac:dyDescent="0.3">
      <c r="B3" s="6" t="s">
        <v>21</v>
      </c>
      <c r="C3" s="25" t="s">
        <v>30</v>
      </c>
      <c r="D3" s="11" t="s">
        <v>12</v>
      </c>
      <c r="E3" s="20">
        <v>12800</v>
      </c>
      <c r="F3" s="44">
        <v>5</v>
      </c>
      <c r="G3" s="20">
        <v>1335200</v>
      </c>
      <c r="H3" s="17">
        <v>45349</v>
      </c>
    </row>
    <row r="4" spans="2:8" ht="16.899999999999999" customHeight="1" x14ac:dyDescent="0.3">
      <c r="B4" s="2" t="s">
        <v>19</v>
      </c>
      <c r="C4" s="26" t="s">
        <v>28</v>
      </c>
      <c r="D4" s="12" t="s">
        <v>17</v>
      </c>
      <c r="E4" s="21">
        <v>11500</v>
      </c>
      <c r="F4" s="45">
        <v>6</v>
      </c>
      <c r="G4" s="21">
        <v>1518000.0000000002</v>
      </c>
      <c r="H4" s="18">
        <v>45252</v>
      </c>
    </row>
    <row r="5" spans="2:8" ht="16.899999999999999" customHeight="1" x14ac:dyDescent="0.3">
      <c r="B5" s="2" t="s">
        <v>11</v>
      </c>
      <c r="C5" s="26" t="s">
        <v>23</v>
      </c>
      <c r="D5" s="12" t="s">
        <v>12</v>
      </c>
      <c r="E5" s="21">
        <v>10500</v>
      </c>
      <c r="F5" s="45">
        <v>6</v>
      </c>
      <c r="G5" s="21">
        <v>924000.00000000012</v>
      </c>
      <c r="H5" s="18">
        <v>45498</v>
      </c>
    </row>
    <row r="6" spans="2:8" ht="16.899999999999999" customHeight="1" x14ac:dyDescent="0.3">
      <c r="B6" s="2" t="s">
        <v>13</v>
      </c>
      <c r="C6" s="26" t="s">
        <v>24</v>
      </c>
      <c r="D6" s="12" t="s">
        <v>14</v>
      </c>
      <c r="E6" s="21">
        <v>15200</v>
      </c>
      <c r="F6" s="45">
        <v>6</v>
      </c>
      <c r="G6" s="21">
        <v>1824000</v>
      </c>
      <c r="H6" s="18">
        <v>44915</v>
      </c>
    </row>
    <row r="7" spans="2:8" ht="16.899999999999999" customHeight="1" x14ac:dyDescent="0.3">
      <c r="B7" s="2" t="s">
        <v>16</v>
      </c>
      <c r="C7" s="26" t="s">
        <v>26</v>
      </c>
      <c r="D7" s="12" t="s">
        <v>17</v>
      </c>
      <c r="E7" s="21">
        <v>10250</v>
      </c>
      <c r="F7" s="45">
        <v>4</v>
      </c>
      <c r="G7" s="21">
        <v>1025000</v>
      </c>
      <c r="H7" s="18">
        <v>45432</v>
      </c>
    </row>
    <row r="8" spans="2:8" ht="16.899999999999999" customHeight="1" x14ac:dyDescent="0.3">
      <c r="B8" s="2" t="s">
        <v>20</v>
      </c>
      <c r="C8" s="26" t="s">
        <v>29</v>
      </c>
      <c r="D8" s="12" t="s">
        <v>14</v>
      </c>
      <c r="E8" s="21">
        <v>10400</v>
      </c>
      <c r="F8" s="45">
        <v>4</v>
      </c>
      <c r="G8" s="21">
        <v>915200.00000000012</v>
      </c>
      <c r="H8" s="18">
        <v>45250</v>
      </c>
    </row>
    <row r="9" spans="2:8" ht="16.899999999999999" customHeight="1" x14ac:dyDescent="0.3">
      <c r="B9" s="2" t="s">
        <v>18</v>
      </c>
      <c r="C9" s="26" t="s">
        <v>27</v>
      </c>
      <c r="D9" s="12" t="s">
        <v>12</v>
      </c>
      <c r="E9" s="21">
        <v>10900</v>
      </c>
      <c r="F9" s="45">
        <v>7</v>
      </c>
      <c r="G9" s="21">
        <v>1678600.0000000002</v>
      </c>
      <c r="H9" s="18">
        <v>44819</v>
      </c>
    </row>
    <row r="10" spans="2:8" ht="16.899999999999999" customHeight="1" x14ac:dyDescent="0.3">
      <c r="B10" s="32" t="s">
        <v>15</v>
      </c>
      <c r="C10" s="33" t="s">
        <v>25</v>
      </c>
      <c r="D10" s="34" t="s">
        <v>14</v>
      </c>
      <c r="E10" s="35">
        <v>18000</v>
      </c>
      <c r="F10" s="47">
        <v>5</v>
      </c>
      <c r="G10" s="35">
        <v>1980000.0000000002</v>
      </c>
      <c r="H10" s="36">
        <v>45352</v>
      </c>
    </row>
    <row r="11" spans="2:8" ht="16.899999999999999" customHeight="1" x14ac:dyDescent="0.3">
      <c r="B11" s="62" t="s">
        <v>33</v>
      </c>
      <c r="C11" s="62"/>
      <c r="D11" s="62"/>
      <c r="E11" s="62"/>
      <c r="F11" s="62"/>
      <c r="G11" s="62"/>
      <c r="H11" s="48">
        <f>AVERAGE(G3:G10)</f>
        <v>1400000</v>
      </c>
    </row>
    <row r="13" spans="2:8" ht="16.899999999999999" customHeight="1" thickBot="1" x14ac:dyDescent="0.35"/>
    <row r="14" spans="2:8" ht="16.899999999999999" customHeight="1" thickBot="1" x14ac:dyDescent="0.35">
      <c r="B14" s="39" t="s">
        <v>5</v>
      </c>
      <c r="C14" s="39" t="s">
        <v>8</v>
      </c>
    </row>
    <row r="15" spans="2:8" ht="16.899999999999999" customHeight="1" x14ac:dyDescent="0.3">
      <c r="B15" s="1" t="s">
        <v>34</v>
      </c>
      <c r="C15" s="1" t="s">
        <v>35</v>
      </c>
    </row>
    <row r="17" spans="2:5" ht="16.899999999999999" customHeight="1" thickBot="1" x14ac:dyDescent="0.35"/>
    <row r="18" spans="2:5" ht="14.25" thickBot="1" x14ac:dyDescent="0.35">
      <c r="B18" s="38" t="s">
        <v>4</v>
      </c>
      <c r="C18" s="39" t="s">
        <v>5</v>
      </c>
      <c r="D18" s="40" t="s">
        <v>10</v>
      </c>
      <c r="E18" s="39" t="s">
        <v>8</v>
      </c>
    </row>
    <row r="19" spans="2:5" ht="16.899999999999999" customHeight="1" x14ac:dyDescent="0.3">
      <c r="B19" s="26" t="s">
        <v>24</v>
      </c>
      <c r="C19" s="12" t="s">
        <v>14</v>
      </c>
      <c r="D19" s="21">
        <v>1824000</v>
      </c>
      <c r="E19" s="18">
        <v>44915</v>
      </c>
    </row>
    <row r="20" spans="2:5" ht="16.899999999999999" customHeight="1" x14ac:dyDescent="0.3">
      <c r="B20" s="26" t="s">
        <v>29</v>
      </c>
      <c r="C20" s="12" t="s">
        <v>14</v>
      </c>
      <c r="D20" s="21">
        <v>915200.00000000012</v>
      </c>
      <c r="E20" s="18">
        <v>45250</v>
      </c>
    </row>
    <row r="21" spans="2:5" ht="16.899999999999999" customHeight="1" x14ac:dyDescent="0.3">
      <c r="B21" s="26" t="s">
        <v>27</v>
      </c>
      <c r="C21" s="12" t="s">
        <v>12</v>
      </c>
      <c r="D21" s="21">
        <v>1678600.0000000002</v>
      </c>
      <c r="E21" s="18">
        <v>44819</v>
      </c>
    </row>
  </sheetData>
  <mergeCells count="1">
    <mergeCell ref="B11:G11"/>
  </mergeCells>
  <phoneticPr fontId="2" type="noConversion"/>
  <conditionalFormatting sqref="B3:H10">
    <cfRule type="expression" dxfId="1" priority="1">
      <formula>$G3&lt;=1000000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howOutlineSymbols="0"/>
  </sheetPr>
  <dimension ref="B1:H18"/>
  <sheetViews>
    <sheetView showOutlineSymbols="0" zoomScaleNormal="100" workbookViewId="0">
      <selection activeCell="C22" sqref="C22"/>
    </sheetView>
  </sheetViews>
  <sheetFormatPr defaultColWidth="8.75" defaultRowHeight="16.899999999999999" customHeight="1" outlineLevelRow="3" x14ac:dyDescent="0.3"/>
  <cols>
    <col min="1" max="1" width="1.75" style="1" customWidth="1"/>
    <col min="2" max="2" width="11.25" style="1" customWidth="1"/>
    <col min="3" max="3" width="11.5" style="1" customWidth="1"/>
    <col min="4" max="4" width="15.875" style="1" bestFit="1" customWidth="1"/>
    <col min="5" max="5" width="11.5" style="1" customWidth="1"/>
    <col min="6" max="6" width="11" style="1" customWidth="1"/>
    <col min="7" max="7" width="12.875" style="1" customWidth="1"/>
    <col min="8" max="8" width="13.75" style="1" customWidth="1"/>
    <col min="9" max="16384" width="8.75" style="1"/>
  </cols>
  <sheetData>
    <row r="1" spans="2:8" ht="16.899999999999999" customHeight="1" thickBot="1" x14ac:dyDescent="0.35"/>
    <row r="2" spans="2:8" ht="27.75" thickBot="1" x14ac:dyDescent="0.35">
      <c r="B2" s="37" t="s">
        <v>3</v>
      </c>
      <c r="C2" s="38" t="s">
        <v>4</v>
      </c>
      <c r="D2" s="39" t="s">
        <v>5</v>
      </c>
      <c r="E2" s="39" t="s">
        <v>6</v>
      </c>
      <c r="F2" s="39" t="s">
        <v>7</v>
      </c>
      <c r="G2" s="40" t="s">
        <v>10</v>
      </c>
      <c r="H2" s="39" t="s">
        <v>8</v>
      </c>
    </row>
    <row r="3" spans="2:8" ht="16.899999999999999" customHeight="1" outlineLevel="3" x14ac:dyDescent="0.3">
      <c r="B3" s="6" t="s">
        <v>21</v>
      </c>
      <c r="C3" s="25" t="s">
        <v>30</v>
      </c>
      <c r="D3" s="11" t="s">
        <v>12</v>
      </c>
      <c r="E3" s="20">
        <v>12800</v>
      </c>
      <c r="F3" s="44">
        <v>5</v>
      </c>
      <c r="G3" s="20">
        <v>1280000</v>
      </c>
      <c r="H3" s="17">
        <v>45349</v>
      </c>
    </row>
    <row r="4" spans="2:8" ht="16.899999999999999" customHeight="1" outlineLevel="3" x14ac:dyDescent="0.3">
      <c r="B4" s="2" t="s">
        <v>11</v>
      </c>
      <c r="C4" s="26" t="s">
        <v>23</v>
      </c>
      <c r="D4" s="12" t="s">
        <v>12</v>
      </c>
      <c r="E4" s="21">
        <v>10500</v>
      </c>
      <c r="F4" s="45">
        <v>6</v>
      </c>
      <c r="G4" s="21">
        <v>924000.00000000012</v>
      </c>
      <c r="H4" s="18">
        <v>45498</v>
      </c>
    </row>
    <row r="5" spans="2:8" ht="16.899999999999999" customHeight="1" outlineLevel="3" x14ac:dyDescent="0.3">
      <c r="B5" s="2" t="s">
        <v>18</v>
      </c>
      <c r="C5" s="26" t="s">
        <v>27</v>
      </c>
      <c r="D5" s="12" t="s">
        <v>12</v>
      </c>
      <c r="E5" s="21">
        <v>10900</v>
      </c>
      <c r="F5" s="45">
        <v>7</v>
      </c>
      <c r="G5" s="21">
        <v>1678600.0000000002</v>
      </c>
      <c r="H5" s="18">
        <v>44819</v>
      </c>
    </row>
    <row r="6" spans="2:8" ht="16.899999999999999" customHeight="1" outlineLevel="2" x14ac:dyDescent="0.3">
      <c r="B6" s="2"/>
      <c r="C6" s="26"/>
      <c r="D6" s="14" t="s">
        <v>39</v>
      </c>
      <c r="E6" s="21"/>
      <c r="F6" s="45"/>
      <c r="G6" s="21">
        <f>SUBTOTAL(1,G3:G5)</f>
        <v>1294200</v>
      </c>
      <c r="H6" s="18"/>
    </row>
    <row r="7" spans="2:8" ht="16.899999999999999" customHeight="1" outlineLevel="1" x14ac:dyDescent="0.3">
      <c r="B7" s="2"/>
      <c r="C7" s="49">
        <f>SUBTOTAL(3,C3:C5)</f>
        <v>3</v>
      </c>
      <c r="D7" s="14" t="s">
        <v>36</v>
      </c>
      <c r="E7" s="21"/>
      <c r="F7" s="45"/>
      <c r="G7" s="21"/>
      <c r="H7" s="18"/>
    </row>
    <row r="8" spans="2:8" ht="16.899999999999999" customHeight="1" outlineLevel="3" x14ac:dyDescent="0.3">
      <c r="B8" s="2" t="s">
        <v>19</v>
      </c>
      <c r="C8" s="26" t="s">
        <v>28</v>
      </c>
      <c r="D8" s="12" t="s">
        <v>17</v>
      </c>
      <c r="E8" s="21">
        <v>11500</v>
      </c>
      <c r="F8" s="45">
        <v>6</v>
      </c>
      <c r="G8" s="21">
        <v>1518000.0000000002</v>
      </c>
      <c r="H8" s="18">
        <v>45252</v>
      </c>
    </row>
    <row r="9" spans="2:8" ht="16.899999999999999" customHeight="1" outlineLevel="3" x14ac:dyDescent="0.3">
      <c r="B9" s="2" t="s">
        <v>16</v>
      </c>
      <c r="C9" s="26" t="s">
        <v>26</v>
      </c>
      <c r="D9" s="12" t="s">
        <v>17</v>
      </c>
      <c r="E9" s="21">
        <v>10250</v>
      </c>
      <c r="F9" s="45">
        <v>4</v>
      </c>
      <c r="G9" s="21">
        <v>1025000</v>
      </c>
      <c r="H9" s="18">
        <v>45432</v>
      </c>
    </row>
    <row r="10" spans="2:8" ht="16.899999999999999" customHeight="1" outlineLevel="2" x14ac:dyDescent="0.3">
      <c r="B10" s="2"/>
      <c r="C10" s="26"/>
      <c r="D10" s="14" t="s">
        <v>40</v>
      </c>
      <c r="E10" s="21"/>
      <c r="F10" s="45"/>
      <c r="G10" s="21">
        <f>SUBTOTAL(1,G8:G9)</f>
        <v>1271500</v>
      </c>
      <c r="H10" s="18"/>
    </row>
    <row r="11" spans="2:8" ht="16.899999999999999" customHeight="1" outlineLevel="1" x14ac:dyDescent="0.3">
      <c r="B11" s="2"/>
      <c r="C11" s="49">
        <f>SUBTOTAL(3,C8:C9)</f>
        <v>2</v>
      </c>
      <c r="D11" s="14" t="s">
        <v>37</v>
      </c>
      <c r="E11" s="21"/>
      <c r="F11" s="45"/>
      <c r="G11" s="21"/>
      <c r="H11" s="18"/>
    </row>
    <row r="12" spans="2:8" ht="16.899999999999999" customHeight="1" outlineLevel="3" x14ac:dyDescent="0.3">
      <c r="B12" s="2" t="s">
        <v>13</v>
      </c>
      <c r="C12" s="26" t="s">
        <v>24</v>
      </c>
      <c r="D12" s="12" t="s">
        <v>14</v>
      </c>
      <c r="E12" s="21">
        <v>15200</v>
      </c>
      <c r="F12" s="45">
        <v>6</v>
      </c>
      <c r="G12" s="21">
        <v>1824000</v>
      </c>
      <c r="H12" s="18">
        <v>44915</v>
      </c>
    </row>
    <row r="13" spans="2:8" ht="16.899999999999999" customHeight="1" outlineLevel="3" x14ac:dyDescent="0.3">
      <c r="B13" s="2" t="s">
        <v>20</v>
      </c>
      <c r="C13" s="26" t="s">
        <v>29</v>
      </c>
      <c r="D13" s="12" t="s">
        <v>14</v>
      </c>
      <c r="E13" s="21">
        <v>10400</v>
      </c>
      <c r="F13" s="45">
        <v>4</v>
      </c>
      <c r="G13" s="21">
        <v>915200.00000000012</v>
      </c>
      <c r="H13" s="18">
        <v>45250</v>
      </c>
    </row>
    <row r="14" spans="2:8" ht="16.899999999999999" customHeight="1" outlineLevel="3" thickBot="1" x14ac:dyDescent="0.35">
      <c r="B14" s="7" t="s">
        <v>15</v>
      </c>
      <c r="C14" s="27" t="s">
        <v>25</v>
      </c>
      <c r="D14" s="13" t="s">
        <v>14</v>
      </c>
      <c r="E14" s="22">
        <v>18000</v>
      </c>
      <c r="F14" s="46">
        <v>5</v>
      </c>
      <c r="G14" s="22">
        <v>1980000.0000000002</v>
      </c>
      <c r="H14" s="19">
        <v>45352</v>
      </c>
    </row>
    <row r="15" spans="2:8" ht="16.899999999999999" customHeight="1" outlineLevel="2" x14ac:dyDescent="0.3">
      <c r="B15" s="15"/>
      <c r="C15" s="50"/>
      <c r="D15" s="16" t="s">
        <v>41</v>
      </c>
      <c r="E15" s="24"/>
      <c r="F15" s="51"/>
      <c r="G15" s="24">
        <f>SUBTOTAL(1,G12:G14)</f>
        <v>1573066.6666666667</v>
      </c>
      <c r="H15" s="23"/>
    </row>
    <row r="16" spans="2:8" ht="16.899999999999999" customHeight="1" outlineLevel="1" x14ac:dyDescent="0.3">
      <c r="B16" s="15"/>
      <c r="C16" s="52">
        <f>SUBTOTAL(3,C12:C14)</f>
        <v>3</v>
      </c>
      <c r="D16" s="16" t="s">
        <v>38</v>
      </c>
      <c r="E16" s="24"/>
      <c r="F16" s="51"/>
      <c r="G16" s="24"/>
      <c r="H16" s="23"/>
    </row>
    <row r="17" spans="2:8" ht="16.899999999999999" customHeight="1" x14ac:dyDescent="0.3">
      <c r="B17" s="15"/>
      <c r="C17" s="52"/>
      <c r="D17" s="16" t="s">
        <v>1</v>
      </c>
      <c r="E17" s="24"/>
      <c r="F17" s="51"/>
      <c r="G17" s="24">
        <f>SUBTOTAL(1,G3:G14)</f>
        <v>1393100</v>
      </c>
      <c r="H17" s="23"/>
    </row>
    <row r="18" spans="2:8" ht="16.899999999999999" customHeight="1" x14ac:dyDescent="0.3">
      <c r="B18" s="15"/>
      <c r="C18" s="52">
        <f>SUBTOTAL(3,C3:C14)</f>
        <v>8</v>
      </c>
      <c r="D18" s="16" t="s">
        <v>0</v>
      </c>
      <c r="E18" s="24"/>
      <c r="F18" s="51"/>
      <c r="G18" s="24"/>
      <c r="H18" s="23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$G3&lt;=1000000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업무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2025-07-14T02:15:47Z</dcterms:modified>
</cp:coreProperties>
</file>